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vmware-host\Shared Folders\Documentos\Actividades Formativas\UPO\Curso Excel enero 2026\"/>
    </mc:Choice>
  </mc:AlternateContent>
  <xr:revisionPtr revIDLastSave="0" documentId="13_ncr:1_{7AB0B864-6FA0-4BDF-BFF7-BA93C6159955}" xr6:coauthVersionLast="47" xr6:coauthVersionMax="47" xr10:uidLastSave="{00000000-0000-0000-0000-000000000000}"/>
  <bookViews>
    <workbookView xWindow="-120" yWindow="-120" windowWidth="51840" windowHeight="21240" xr2:uid="{F456D71A-BE80-42F5-9534-417DC39DB4F4}"/>
  </bookViews>
  <sheets>
    <sheet name="Funciones estadísticas" sheetId="4" r:id="rId1"/>
    <sheet name="Funciones estadísticas Resuelt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3" l="1"/>
  <c r="D36" i="3"/>
  <c r="C36" i="3"/>
  <c r="B36" i="3"/>
  <c r="E35" i="3"/>
  <c r="D35" i="3"/>
  <c r="C35" i="3"/>
  <c r="B35" i="3"/>
  <c r="E34" i="3"/>
  <c r="D34" i="3"/>
  <c r="C34" i="3"/>
  <c r="B34" i="3"/>
  <c r="E33" i="3"/>
  <c r="D33" i="3"/>
  <c r="C33" i="3"/>
  <c r="B33" i="3"/>
  <c r="E32" i="3"/>
  <c r="D32" i="3"/>
  <c r="C32" i="3"/>
  <c r="B32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<sst xmlns="http://schemas.openxmlformats.org/spreadsheetml/2006/main" count="253" uniqueCount="52">
  <si>
    <t>Lucía</t>
  </si>
  <si>
    <t>David</t>
  </si>
  <si>
    <t>Carmen</t>
  </si>
  <si>
    <t>Pablo</t>
  </si>
  <si>
    <t>Marta</t>
  </si>
  <si>
    <t>Nombre</t>
  </si>
  <si>
    <t>MasterA</t>
  </si>
  <si>
    <t>MasterB</t>
  </si>
  <si>
    <t>MasterC</t>
  </si>
  <si>
    <t>Master</t>
  </si>
  <si>
    <t>Horas</t>
  </si>
  <si>
    <t>Créditos</t>
  </si>
  <si>
    <t>Mes</t>
  </si>
  <si>
    <t>Nº de registros:</t>
  </si>
  <si>
    <t>CONTAR</t>
  </si>
  <si>
    <t>CONTARA</t>
  </si>
  <si>
    <t>Nº de cursos con créditos:</t>
  </si>
  <si>
    <t>CONTAR.BLANCO</t>
  </si>
  <si>
    <t>Nº de cursos sin créditos:</t>
  </si>
  <si>
    <t>Nº de cursos de MasterA:</t>
  </si>
  <si>
    <t>CONTAR.SI.CONJUNTO</t>
  </si>
  <si>
    <t>Total de créditos de Pablo:</t>
  </si>
  <si>
    <t>Nº de cursos con más de 20 horas:</t>
  </si>
  <si>
    <t>Suma de créditos que superen 100:</t>
  </si>
  <si>
    <t>Media de horas impartidas por Carmen:</t>
  </si>
  <si>
    <t>Máximo de créditos de Marta:</t>
  </si>
  <si>
    <t>Fecha</t>
  </si>
  <si>
    <t>octubre</t>
  </si>
  <si>
    <t>noviembre</t>
  </si>
  <si>
    <t>diciembre</t>
  </si>
  <si>
    <t>Nº de cursos de noviembre con más de 80 créditos:</t>
  </si>
  <si>
    <t>Nº de cursos desde el 15 de octubre hasta ahora:</t>
  </si>
  <si>
    <t>Total horas de diciembre:</t>
  </si>
  <si>
    <t>Fecha del primer curso de Lucía:</t>
  </si>
  <si>
    <t>Fecha del último curso de David:</t>
  </si>
  <si>
    <t>Total horas de los cursos entre el 15 de noviembre y el 15 de diciembre:</t>
  </si>
  <si>
    <t>Nº de cursos de MasterA y de MasterC:</t>
  </si>
  <si>
    <t>Total créditos de Carmen y de Pablo:</t>
  </si>
  <si>
    <t>SUMAR.SI.CONJUNTO</t>
  </si>
  <si>
    <t>PROMEDIO.SI.CONJUNTO</t>
  </si>
  <si>
    <t>MAX.SI.CONJUNTO</t>
  </si>
  <si>
    <t>MIN.SI.CONJUNTO</t>
  </si>
  <si>
    <t>Función implicada</t>
  </si>
  <si>
    <t>Pregunta</t>
  </si>
  <si>
    <t>Resultado</t>
  </si>
  <si>
    <t>Nº de MasterA de David en noviembre:</t>
  </si>
  <si>
    <t>Total créditos de Pablo en noviembre:</t>
  </si>
  <si>
    <t>Total horas de MasterC en octubre:</t>
  </si>
  <si>
    <t>Nº cursos</t>
  </si>
  <si>
    <t>Total horas</t>
  </si>
  <si>
    <t>Total créditos</t>
  </si>
  <si>
    <t>Última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</si>
</sst>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2" borderId="12" xfId="0" applyFill="1" applyBorder="1"/>
    <xf numFmtId="14" fontId="0" fillId="2" borderId="9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6408-8431-4E6A-A020-3726920D71C9}">
  <dimension ref="A1:K36"/>
  <sheetViews>
    <sheetView tabSelected="1" workbookViewId="0">
      <selection activeCell="D11" sqref="D11"/>
    </sheetView>
  </sheetViews>
  <sheetFormatPr baseColWidth="10" defaultRowHeight="15" x14ac:dyDescent="0.25"/>
  <cols>
    <col min="1" max="1" width="8.28515625" bestFit="1" customWidth="1"/>
    <col min="2" max="2" width="9.7109375" bestFit="1" customWidth="1"/>
    <col min="3" max="3" width="11" bestFit="1" customWidth="1"/>
    <col min="4" max="4" width="13" bestFit="1" customWidth="1"/>
    <col min="5" max="5" width="12.140625" bestFit="1" customWidth="1"/>
    <col min="6" max="6" width="10.42578125" bestFit="1" customWidth="1"/>
    <col min="9" max="9" width="23.42578125" bestFit="1" customWidth="1"/>
    <col min="10" max="10" width="63.7109375" bestFit="1" customWidth="1"/>
  </cols>
  <sheetData>
    <row r="1" spans="1:11" x14ac:dyDescent="0.25">
      <c r="A1" s="1" t="s">
        <v>5</v>
      </c>
      <c r="B1" s="1" t="s">
        <v>9</v>
      </c>
      <c r="C1" s="1" t="s">
        <v>10</v>
      </c>
      <c r="D1" s="1" t="s">
        <v>12</v>
      </c>
      <c r="E1" s="1" t="s">
        <v>11</v>
      </c>
      <c r="F1" s="1" t="s">
        <v>26</v>
      </c>
    </row>
    <row r="2" spans="1:11" x14ac:dyDescent="0.25">
      <c r="A2" t="s">
        <v>0</v>
      </c>
      <c r="B2" t="s">
        <v>6</v>
      </c>
      <c r="C2">
        <v>34</v>
      </c>
      <c r="D2" t="s">
        <v>27</v>
      </c>
      <c r="E2">
        <v>120</v>
      </c>
      <c r="F2" s="2">
        <v>45933</v>
      </c>
    </row>
    <row r="3" spans="1:11" x14ac:dyDescent="0.25">
      <c r="A3" t="s">
        <v>1</v>
      </c>
      <c r="B3" t="s">
        <v>7</v>
      </c>
      <c r="C3">
        <v>47</v>
      </c>
      <c r="D3" t="s">
        <v>27</v>
      </c>
      <c r="E3">
        <v>40</v>
      </c>
      <c r="F3" s="2">
        <v>45947</v>
      </c>
    </row>
    <row r="4" spans="1:11" ht="15.75" thickBot="1" x14ac:dyDescent="0.3">
      <c r="A4" t="s">
        <v>2</v>
      </c>
      <c r="B4" t="s">
        <v>6</v>
      </c>
      <c r="C4">
        <v>21</v>
      </c>
      <c r="D4" t="s">
        <v>27</v>
      </c>
      <c r="E4">
        <v>90</v>
      </c>
      <c r="F4" s="2">
        <v>45959</v>
      </c>
    </row>
    <row r="5" spans="1:11" ht="15.75" thickBot="1" x14ac:dyDescent="0.3">
      <c r="A5" t="s">
        <v>3</v>
      </c>
      <c r="B5" t="s">
        <v>8</v>
      </c>
      <c r="C5">
        <v>39</v>
      </c>
      <c r="D5" t="s">
        <v>28</v>
      </c>
      <c r="E5">
        <v>150</v>
      </c>
      <c r="F5" s="2">
        <v>45966</v>
      </c>
      <c r="H5" s="3"/>
      <c r="I5" s="4" t="s">
        <v>42</v>
      </c>
      <c r="J5" s="4" t="s">
        <v>43</v>
      </c>
      <c r="K5" s="5" t="s">
        <v>44</v>
      </c>
    </row>
    <row r="6" spans="1:11" x14ac:dyDescent="0.25">
      <c r="A6" t="s">
        <v>0</v>
      </c>
      <c r="B6" t="s">
        <v>6</v>
      </c>
      <c r="C6">
        <v>12</v>
      </c>
      <c r="D6" t="s">
        <v>28</v>
      </c>
      <c r="E6">
        <v>60</v>
      </c>
      <c r="F6" s="2">
        <v>45975</v>
      </c>
      <c r="H6" s="6">
        <v>1</v>
      </c>
      <c r="I6" s="7" t="s">
        <v>15</v>
      </c>
      <c r="J6" s="7" t="s">
        <v>13</v>
      </c>
      <c r="K6" s="8"/>
    </row>
    <row r="7" spans="1:11" x14ac:dyDescent="0.25">
      <c r="A7" t="s">
        <v>3</v>
      </c>
      <c r="B7" t="s">
        <v>7</v>
      </c>
      <c r="C7">
        <v>45</v>
      </c>
      <c r="D7" t="s">
        <v>28</v>
      </c>
      <c r="E7">
        <v>30</v>
      </c>
      <c r="F7" s="2">
        <v>45987</v>
      </c>
      <c r="H7" s="9">
        <v>2</v>
      </c>
      <c r="I7" s="10" t="s">
        <v>14</v>
      </c>
      <c r="J7" s="10" t="s">
        <v>16</v>
      </c>
      <c r="K7" s="11"/>
    </row>
    <row r="8" spans="1:11" x14ac:dyDescent="0.25">
      <c r="A8" t="s">
        <v>1</v>
      </c>
      <c r="B8" t="s">
        <v>6</v>
      </c>
      <c r="F8" s="2"/>
      <c r="H8" s="9">
        <v>3</v>
      </c>
      <c r="I8" s="10" t="s">
        <v>17</v>
      </c>
      <c r="J8" s="10" t="s">
        <v>18</v>
      </c>
      <c r="K8" s="11"/>
    </row>
    <row r="9" spans="1:11" x14ac:dyDescent="0.25">
      <c r="A9" t="s">
        <v>0</v>
      </c>
      <c r="B9" t="s">
        <v>8</v>
      </c>
      <c r="C9">
        <v>50</v>
      </c>
      <c r="D9" t="s">
        <v>29</v>
      </c>
      <c r="E9">
        <v>70</v>
      </c>
      <c r="F9" s="2">
        <v>46009</v>
      </c>
      <c r="H9" s="9">
        <v>4</v>
      </c>
      <c r="I9" s="10" t="s">
        <v>20</v>
      </c>
      <c r="J9" s="10" t="s">
        <v>19</v>
      </c>
      <c r="K9" s="11"/>
    </row>
    <row r="10" spans="1:11" x14ac:dyDescent="0.25">
      <c r="A10" t="s">
        <v>2</v>
      </c>
      <c r="B10" t="s">
        <v>6</v>
      </c>
      <c r="C10">
        <v>19</v>
      </c>
      <c r="D10" t="s">
        <v>27</v>
      </c>
      <c r="E10">
        <v>140</v>
      </c>
      <c r="F10" s="2">
        <v>45939</v>
      </c>
      <c r="H10" s="9">
        <v>5</v>
      </c>
      <c r="I10" s="10" t="s">
        <v>20</v>
      </c>
      <c r="J10" s="10" t="s">
        <v>22</v>
      </c>
      <c r="K10" s="11"/>
    </row>
    <row r="11" spans="1:11" x14ac:dyDescent="0.25">
      <c r="A11" t="s">
        <v>0</v>
      </c>
      <c r="B11" t="s">
        <v>7</v>
      </c>
      <c r="C11">
        <v>41</v>
      </c>
      <c r="D11" t="s">
        <v>27</v>
      </c>
      <c r="E11">
        <v>20</v>
      </c>
      <c r="F11" s="2">
        <v>45952</v>
      </c>
      <c r="H11" s="9">
        <v>6</v>
      </c>
      <c r="I11" s="10" t="s">
        <v>20</v>
      </c>
      <c r="J11" s="10" t="s">
        <v>30</v>
      </c>
      <c r="K11" s="11"/>
    </row>
    <row r="12" spans="1:11" x14ac:dyDescent="0.25">
      <c r="A12" t="s">
        <v>4</v>
      </c>
      <c r="B12" t="s">
        <v>6</v>
      </c>
      <c r="C12">
        <v>26</v>
      </c>
      <c r="D12" t="s">
        <v>28</v>
      </c>
      <c r="E12">
        <v>110</v>
      </c>
      <c r="F12" s="2">
        <v>45972</v>
      </c>
      <c r="H12" s="9">
        <v>7</v>
      </c>
      <c r="I12" s="10" t="s">
        <v>20</v>
      </c>
      <c r="J12" s="10" t="s">
        <v>45</v>
      </c>
      <c r="K12" s="11"/>
    </row>
    <row r="13" spans="1:11" x14ac:dyDescent="0.25">
      <c r="A13" t="s">
        <v>1</v>
      </c>
      <c r="B13" t="s">
        <v>8</v>
      </c>
      <c r="C13">
        <v>33</v>
      </c>
      <c r="D13" t="s">
        <v>28</v>
      </c>
      <c r="E13">
        <v>80</v>
      </c>
      <c r="F13" s="2">
        <v>45991</v>
      </c>
      <c r="H13" s="9">
        <v>8</v>
      </c>
      <c r="I13" s="10" t="s">
        <v>20</v>
      </c>
      <c r="J13" s="10" t="s">
        <v>31</v>
      </c>
      <c r="K13" s="11"/>
    </row>
    <row r="14" spans="1:11" x14ac:dyDescent="0.25">
      <c r="A14" t="s">
        <v>2</v>
      </c>
      <c r="B14" t="s">
        <v>7</v>
      </c>
      <c r="C14">
        <v>14</v>
      </c>
      <c r="D14" t="s">
        <v>29</v>
      </c>
      <c r="E14">
        <v>50</v>
      </c>
      <c r="F14" s="2">
        <v>45997</v>
      </c>
      <c r="H14" s="9">
        <v>9</v>
      </c>
      <c r="I14" s="10" t="s">
        <v>38</v>
      </c>
      <c r="J14" s="10" t="s">
        <v>21</v>
      </c>
      <c r="K14" s="11"/>
    </row>
    <row r="15" spans="1:11" x14ac:dyDescent="0.25">
      <c r="A15" t="s">
        <v>0</v>
      </c>
      <c r="B15" t="s">
        <v>6</v>
      </c>
      <c r="F15" s="2"/>
      <c r="H15" s="9">
        <v>10</v>
      </c>
      <c r="I15" s="10" t="s">
        <v>38</v>
      </c>
      <c r="J15" s="10" t="s">
        <v>32</v>
      </c>
      <c r="K15" s="11"/>
    </row>
    <row r="16" spans="1:11" x14ac:dyDescent="0.25">
      <c r="A16" t="s">
        <v>3</v>
      </c>
      <c r="B16" t="s">
        <v>6</v>
      </c>
      <c r="C16">
        <v>22</v>
      </c>
      <c r="D16" t="s">
        <v>27</v>
      </c>
      <c r="E16">
        <v>60</v>
      </c>
      <c r="F16" s="2">
        <v>45945</v>
      </c>
      <c r="H16" s="9">
        <v>11</v>
      </c>
      <c r="I16" s="10" t="s">
        <v>38</v>
      </c>
      <c r="J16" s="10" t="s">
        <v>23</v>
      </c>
      <c r="K16" s="11"/>
    </row>
    <row r="17" spans="1:11" x14ac:dyDescent="0.25">
      <c r="A17" t="s">
        <v>1</v>
      </c>
      <c r="B17" t="s">
        <v>7</v>
      </c>
      <c r="C17">
        <v>37</v>
      </c>
      <c r="D17" t="s">
        <v>28</v>
      </c>
      <c r="E17">
        <v>90</v>
      </c>
      <c r="F17" s="2">
        <v>45969</v>
      </c>
      <c r="H17" s="9">
        <v>12</v>
      </c>
      <c r="I17" s="10" t="s">
        <v>38</v>
      </c>
      <c r="J17" s="10" t="s">
        <v>46</v>
      </c>
      <c r="K17" s="11"/>
    </row>
    <row r="18" spans="1:11" x14ac:dyDescent="0.25">
      <c r="A18" t="s">
        <v>4</v>
      </c>
      <c r="B18" t="s">
        <v>8</v>
      </c>
      <c r="C18">
        <v>29</v>
      </c>
      <c r="D18" t="s">
        <v>29</v>
      </c>
      <c r="E18">
        <v>10</v>
      </c>
      <c r="F18" s="2">
        <v>45992</v>
      </c>
      <c r="H18" s="9">
        <v>13</v>
      </c>
      <c r="I18" s="10" t="s">
        <v>38</v>
      </c>
      <c r="J18" s="10" t="s">
        <v>47</v>
      </c>
      <c r="K18" s="11"/>
    </row>
    <row r="19" spans="1:11" x14ac:dyDescent="0.25">
      <c r="A19" t="s">
        <v>3</v>
      </c>
      <c r="B19" t="s">
        <v>6</v>
      </c>
      <c r="C19">
        <v>16</v>
      </c>
      <c r="D19" t="s">
        <v>29</v>
      </c>
      <c r="E19">
        <v>120</v>
      </c>
      <c r="F19" s="2">
        <v>46011</v>
      </c>
      <c r="H19" s="9">
        <v>14</v>
      </c>
      <c r="I19" s="10" t="s">
        <v>39</v>
      </c>
      <c r="J19" s="10" t="s">
        <v>24</v>
      </c>
      <c r="K19" s="11"/>
    </row>
    <row r="20" spans="1:11" x14ac:dyDescent="0.25">
      <c r="A20" t="s">
        <v>0</v>
      </c>
      <c r="B20" t="s">
        <v>7</v>
      </c>
      <c r="C20">
        <v>44</v>
      </c>
      <c r="D20" t="s">
        <v>27</v>
      </c>
      <c r="E20">
        <v>40</v>
      </c>
      <c r="F20" s="2">
        <v>45957</v>
      </c>
      <c r="H20" s="9">
        <v>15</v>
      </c>
      <c r="I20" s="10" t="s">
        <v>40</v>
      </c>
      <c r="J20" s="10" t="s">
        <v>25</v>
      </c>
      <c r="K20" s="11"/>
    </row>
    <row r="21" spans="1:11" x14ac:dyDescent="0.25">
      <c r="A21" t="s">
        <v>2</v>
      </c>
      <c r="B21" t="s">
        <v>6</v>
      </c>
      <c r="C21">
        <v>31</v>
      </c>
      <c r="D21" t="s">
        <v>28</v>
      </c>
      <c r="E21">
        <v>150</v>
      </c>
      <c r="F21" s="2">
        <v>45965</v>
      </c>
      <c r="H21" s="9">
        <v>16</v>
      </c>
      <c r="I21" s="10" t="s">
        <v>40</v>
      </c>
      <c r="J21" s="10" t="s">
        <v>34</v>
      </c>
      <c r="K21" s="15"/>
    </row>
    <row r="22" spans="1:11" x14ac:dyDescent="0.25">
      <c r="A22" t="s">
        <v>1</v>
      </c>
      <c r="B22" t="s">
        <v>6</v>
      </c>
      <c r="C22">
        <v>10</v>
      </c>
      <c r="D22" t="s">
        <v>28</v>
      </c>
      <c r="E22">
        <v>70</v>
      </c>
      <c r="F22" s="2">
        <v>45980</v>
      </c>
      <c r="H22" s="9">
        <v>17</v>
      </c>
      <c r="I22" s="10" t="s">
        <v>41</v>
      </c>
      <c r="J22" s="10" t="s">
        <v>33</v>
      </c>
      <c r="K22" s="15"/>
    </row>
    <row r="23" spans="1:11" x14ac:dyDescent="0.25">
      <c r="A23" t="s">
        <v>4</v>
      </c>
      <c r="B23" t="s">
        <v>7</v>
      </c>
      <c r="C23">
        <v>35</v>
      </c>
      <c r="D23" t="s">
        <v>29</v>
      </c>
      <c r="E23">
        <v>100</v>
      </c>
      <c r="F23" s="2">
        <v>46001</v>
      </c>
      <c r="H23" s="9">
        <v>18</v>
      </c>
      <c r="I23" s="10" t="s">
        <v>38</v>
      </c>
      <c r="J23" s="10" t="s">
        <v>35</v>
      </c>
      <c r="K23" s="11"/>
    </row>
    <row r="24" spans="1:11" x14ac:dyDescent="0.25">
      <c r="A24" t="s">
        <v>3</v>
      </c>
      <c r="B24" t="s">
        <v>8</v>
      </c>
      <c r="C24">
        <v>49</v>
      </c>
      <c r="D24" t="s">
        <v>29</v>
      </c>
      <c r="E24">
        <v>30</v>
      </c>
      <c r="F24" s="2">
        <v>46019</v>
      </c>
      <c r="H24" s="9">
        <v>19</v>
      </c>
      <c r="I24" s="10" t="s">
        <v>20</v>
      </c>
      <c r="J24" s="10" t="s">
        <v>36</v>
      </c>
      <c r="K24" s="11"/>
    </row>
    <row r="25" spans="1:11" ht="15.75" thickBot="1" x14ac:dyDescent="0.3">
      <c r="A25" t="s">
        <v>1</v>
      </c>
      <c r="B25" t="s">
        <v>6</v>
      </c>
      <c r="C25">
        <v>27</v>
      </c>
      <c r="D25" t="s">
        <v>28</v>
      </c>
      <c r="E25">
        <v>80</v>
      </c>
      <c r="F25" s="2">
        <v>45968</v>
      </c>
      <c r="H25" s="12">
        <v>20</v>
      </c>
      <c r="I25" s="13" t="s">
        <v>38</v>
      </c>
      <c r="J25" s="13" t="s">
        <v>37</v>
      </c>
      <c r="K25" s="14"/>
    </row>
    <row r="26" spans="1:11" x14ac:dyDescent="0.25">
      <c r="A26" t="s">
        <v>4</v>
      </c>
      <c r="B26" t="s">
        <v>7</v>
      </c>
      <c r="C26">
        <v>42</v>
      </c>
      <c r="D26" t="s">
        <v>29</v>
      </c>
      <c r="E26">
        <v>110</v>
      </c>
      <c r="F26" s="2">
        <v>46007</v>
      </c>
    </row>
    <row r="32" spans="1:11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BA0EC-A1EB-4F9C-9A98-A6B86CDA38DD}">
  <dimension ref="A1:K36"/>
  <sheetViews>
    <sheetView workbookViewId="0">
      <selection activeCell="C9" sqref="C9"/>
    </sheetView>
  </sheetViews>
  <sheetFormatPr baseColWidth="10" defaultRowHeight="15" x14ac:dyDescent="0.25"/>
  <cols>
    <col min="1" max="1" width="8.28515625" bestFit="1" customWidth="1"/>
    <col min="2" max="2" width="9.7109375" bestFit="1" customWidth="1"/>
    <col min="3" max="3" width="11" bestFit="1" customWidth="1"/>
    <col min="4" max="4" width="13" bestFit="1" customWidth="1"/>
    <col min="5" max="5" width="12.140625" bestFit="1" customWidth="1"/>
    <col min="6" max="6" width="10.42578125" bestFit="1" customWidth="1"/>
    <col min="9" max="9" width="23.42578125" bestFit="1" customWidth="1"/>
    <col min="10" max="10" width="63.7109375" bestFit="1" customWidth="1"/>
  </cols>
  <sheetData>
    <row r="1" spans="1:11" x14ac:dyDescent="0.25">
      <c r="A1" s="1" t="s">
        <v>5</v>
      </c>
      <c r="B1" s="1" t="s">
        <v>9</v>
      </c>
      <c r="C1" s="1" t="s">
        <v>10</v>
      </c>
      <c r="D1" s="1" t="s">
        <v>12</v>
      </c>
      <c r="E1" s="1" t="s">
        <v>11</v>
      </c>
      <c r="F1" s="1" t="s">
        <v>26</v>
      </c>
    </row>
    <row r="2" spans="1:11" x14ac:dyDescent="0.25">
      <c r="A2" t="s">
        <v>0</v>
      </c>
      <c r="B2" t="s">
        <v>6</v>
      </c>
      <c r="C2">
        <v>34</v>
      </c>
      <c r="D2" t="s">
        <v>27</v>
      </c>
      <c r="E2">
        <v>120</v>
      </c>
      <c r="F2" s="2">
        <v>45933</v>
      </c>
    </row>
    <row r="3" spans="1:11" x14ac:dyDescent="0.25">
      <c r="A3" t="s">
        <v>1</v>
      </c>
      <c r="B3" t="s">
        <v>7</v>
      </c>
      <c r="C3">
        <v>47</v>
      </c>
      <c r="D3" t="s">
        <v>27</v>
      </c>
      <c r="E3">
        <v>40</v>
      </c>
      <c r="F3" s="2">
        <v>45947</v>
      </c>
    </row>
    <row r="4" spans="1:11" ht="15.75" thickBot="1" x14ac:dyDescent="0.3">
      <c r="A4" t="s">
        <v>2</v>
      </c>
      <c r="B4" t="s">
        <v>6</v>
      </c>
      <c r="C4">
        <v>21</v>
      </c>
      <c r="D4" t="s">
        <v>27</v>
      </c>
      <c r="E4">
        <v>90</v>
      </c>
      <c r="F4" s="2">
        <v>45959</v>
      </c>
    </row>
    <row r="5" spans="1:11" ht="15.75" thickBot="1" x14ac:dyDescent="0.3">
      <c r="A5" t="s">
        <v>3</v>
      </c>
      <c r="B5" t="s">
        <v>8</v>
      </c>
      <c r="C5">
        <v>39</v>
      </c>
      <c r="D5" t="s">
        <v>28</v>
      </c>
      <c r="E5">
        <v>150</v>
      </c>
      <c r="F5" s="2">
        <v>45966</v>
      </c>
      <c r="H5" s="3"/>
      <c r="I5" s="4" t="s">
        <v>42</v>
      </c>
      <c r="J5" s="4" t="s">
        <v>43</v>
      </c>
      <c r="K5" s="5" t="s">
        <v>44</v>
      </c>
    </row>
    <row r="6" spans="1:11" x14ac:dyDescent="0.25">
      <c r="A6" t="s">
        <v>0</v>
      </c>
      <c r="B6" t="s">
        <v>6</v>
      </c>
      <c r="C6">
        <v>12</v>
      </c>
      <c r="D6" t="s">
        <v>28</v>
      </c>
      <c r="E6">
        <v>60</v>
      </c>
      <c r="F6" s="2">
        <v>45975</v>
      </c>
      <c r="H6" s="6">
        <v>1</v>
      </c>
      <c r="I6" s="7" t="s">
        <v>15</v>
      </c>
      <c r="J6" s="7" t="s">
        <v>13</v>
      </c>
      <c r="K6" s="8">
        <f>COUNTA(A2:A26)</f>
        <v>25</v>
      </c>
    </row>
    <row r="7" spans="1:11" x14ac:dyDescent="0.25">
      <c r="A7" t="s">
        <v>3</v>
      </c>
      <c r="B7" t="s">
        <v>7</v>
      </c>
      <c r="C7">
        <v>45</v>
      </c>
      <c r="D7" t="s">
        <v>28</v>
      </c>
      <c r="E7">
        <v>30</v>
      </c>
      <c r="F7" s="2">
        <v>45987</v>
      </c>
      <c r="H7" s="9">
        <v>2</v>
      </c>
      <c r="I7" s="10" t="s">
        <v>14</v>
      </c>
      <c r="J7" s="10" t="s">
        <v>16</v>
      </c>
      <c r="K7" s="11">
        <f>COUNT(E2:E26)</f>
        <v>23</v>
      </c>
    </row>
    <row r="8" spans="1:11" x14ac:dyDescent="0.25">
      <c r="A8" t="s">
        <v>1</v>
      </c>
      <c r="B8" t="s">
        <v>6</v>
      </c>
      <c r="F8" s="2"/>
      <c r="H8" s="9">
        <v>3</v>
      </c>
      <c r="I8" s="10" t="s">
        <v>17</v>
      </c>
      <c r="J8" s="10" t="s">
        <v>18</v>
      </c>
      <c r="K8" s="11">
        <f>COUNTBLANK(E2:E26)</f>
        <v>2</v>
      </c>
    </row>
    <row r="9" spans="1:11" x14ac:dyDescent="0.25">
      <c r="A9" t="s">
        <v>0</v>
      </c>
      <c r="B9" t="s">
        <v>8</v>
      </c>
      <c r="C9">
        <v>50</v>
      </c>
      <c r="D9" t="s">
        <v>29</v>
      </c>
      <c r="E9">
        <v>70</v>
      </c>
      <c r="F9" s="2">
        <v>46009</v>
      </c>
      <c r="H9" s="9">
        <v>4</v>
      </c>
      <c r="I9" s="10" t="s">
        <v>20</v>
      </c>
      <c r="J9" s="10" t="s">
        <v>19</v>
      </c>
      <c r="K9" s="11">
        <f>COUNTIFS(B2:B26,"mastera")</f>
        <v>12</v>
      </c>
    </row>
    <row r="10" spans="1:11" x14ac:dyDescent="0.25">
      <c r="A10" t="s">
        <v>2</v>
      </c>
      <c r="B10" t="s">
        <v>6</v>
      </c>
      <c r="C10">
        <v>19</v>
      </c>
      <c r="D10" t="s">
        <v>27</v>
      </c>
      <c r="E10">
        <v>140</v>
      </c>
      <c r="F10" s="2">
        <v>45939</v>
      </c>
      <c r="H10" s="9">
        <v>5</v>
      </c>
      <c r="I10" s="10" t="s">
        <v>20</v>
      </c>
      <c r="J10" s="10" t="s">
        <v>22</v>
      </c>
      <c r="K10" s="11">
        <f>COUNTIFS(C2:C26,"&gt;20")</f>
        <v>18</v>
      </c>
    </row>
    <row r="11" spans="1:11" x14ac:dyDescent="0.25">
      <c r="A11" t="s">
        <v>0</v>
      </c>
      <c r="B11" t="s">
        <v>7</v>
      </c>
      <c r="C11">
        <v>41</v>
      </c>
      <c r="D11" t="s">
        <v>27</v>
      </c>
      <c r="E11">
        <v>20</v>
      </c>
      <c r="F11" s="2">
        <v>45952</v>
      </c>
      <c r="H11" s="9">
        <v>6</v>
      </c>
      <c r="I11" s="10" t="s">
        <v>20</v>
      </c>
      <c r="J11" s="10" t="s">
        <v>30</v>
      </c>
      <c r="K11" s="11">
        <f>COUNTIFS(D2:D26,"noviembre",E2:E26,"&gt;80")</f>
        <v>4</v>
      </c>
    </row>
    <row r="12" spans="1:11" x14ac:dyDescent="0.25">
      <c r="A12" t="s">
        <v>4</v>
      </c>
      <c r="B12" t="s">
        <v>6</v>
      </c>
      <c r="C12">
        <v>26</v>
      </c>
      <c r="D12" t="s">
        <v>28</v>
      </c>
      <c r="E12">
        <v>110</v>
      </c>
      <c r="F12" s="2">
        <v>45972</v>
      </c>
      <c r="H12" s="9">
        <v>7</v>
      </c>
      <c r="I12" s="10" t="s">
        <v>20</v>
      </c>
      <c r="J12" s="10" t="s">
        <v>45</v>
      </c>
      <c r="K12" s="11">
        <f>COUNTIFS(B2:B26,"mastera",A2:A26,"david",D2:D26,"noviembre")</f>
        <v>2</v>
      </c>
    </row>
    <row r="13" spans="1:11" x14ac:dyDescent="0.25">
      <c r="A13" t="s">
        <v>1</v>
      </c>
      <c r="B13" t="s">
        <v>8</v>
      </c>
      <c r="C13">
        <v>33</v>
      </c>
      <c r="D13" t="s">
        <v>28</v>
      </c>
      <c r="E13">
        <v>80</v>
      </c>
      <c r="F13" s="2">
        <v>45991</v>
      </c>
      <c r="H13" s="9">
        <v>8</v>
      </c>
      <c r="I13" s="10" t="s">
        <v>20</v>
      </c>
      <c r="J13" s="10" t="s">
        <v>31</v>
      </c>
      <c r="K13" s="11">
        <f>COUNTIFS(F2:F26,"&gt;=15/10/25")</f>
        <v>21</v>
      </c>
    </row>
    <row r="14" spans="1:11" x14ac:dyDescent="0.25">
      <c r="A14" t="s">
        <v>2</v>
      </c>
      <c r="B14" t="s">
        <v>7</v>
      </c>
      <c r="C14">
        <v>14</v>
      </c>
      <c r="D14" t="s">
        <v>29</v>
      </c>
      <c r="E14">
        <v>50</v>
      </c>
      <c r="F14" s="2">
        <v>45997</v>
      </c>
      <c r="H14" s="9">
        <v>9</v>
      </c>
      <c r="I14" s="10" t="s">
        <v>38</v>
      </c>
      <c r="J14" s="10" t="s">
        <v>21</v>
      </c>
      <c r="K14" s="11">
        <f>SUMIFS(E2:E26,A2:A26,"Pablo")</f>
        <v>390</v>
      </c>
    </row>
    <row r="15" spans="1:11" x14ac:dyDescent="0.25">
      <c r="A15" t="s">
        <v>0</v>
      </c>
      <c r="B15" t="s">
        <v>6</v>
      </c>
      <c r="F15" s="2"/>
      <c r="H15" s="9">
        <v>10</v>
      </c>
      <c r="I15" s="10" t="s">
        <v>38</v>
      </c>
      <c r="J15" s="10" t="s">
        <v>32</v>
      </c>
      <c r="K15" s="11">
        <f>SUMIFS(C2:C26,D2:D26,"diciembre")</f>
        <v>235</v>
      </c>
    </row>
    <row r="16" spans="1:11" x14ac:dyDescent="0.25">
      <c r="A16" t="s">
        <v>3</v>
      </c>
      <c r="B16" t="s">
        <v>6</v>
      </c>
      <c r="C16">
        <v>22</v>
      </c>
      <c r="D16" t="s">
        <v>27</v>
      </c>
      <c r="E16">
        <v>60</v>
      </c>
      <c r="F16" s="2">
        <v>45945</v>
      </c>
      <c r="H16" s="9">
        <v>11</v>
      </c>
      <c r="I16" s="10" t="s">
        <v>38</v>
      </c>
      <c r="J16" s="10" t="s">
        <v>23</v>
      </c>
      <c r="K16" s="11">
        <f>SUMIFS(E2:E26,E2:E26,"&gt;100")</f>
        <v>900</v>
      </c>
    </row>
    <row r="17" spans="1:11" x14ac:dyDescent="0.25">
      <c r="A17" t="s">
        <v>1</v>
      </c>
      <c r="B17" t="s">
        <v>7</v>
      </c>
      <c r="C17">
        <v>37</v>
      </c>
      <c r="D17" t="s">
        <v>28</v>
      </c>
      <c r="E17">
        <v>90</v>
      </c>
      <c r="F17" s="2">
        <v>45969</v>
      </c>
      <c r="H17" s="9">
        <v>12</v>
      </c>
      <c r="I17" s="10" t="s">
        <v>38</v>
      </c>
      <c r="J17" s="10" t="s">
        <v>46</v>
      </c>
      <c r="K17" s="11">
        <f>SUMIFS(E2:E26,A2:A26,"pablo",D2:D26,"noviembre")</f>
        <v>180</v>
      </c>
    </row>
    <row r="18" spans="1:11" x14ac:dyDescent="0.25">
      <c r="A18" t="s">
        <v>4</v>
      </c>
      <c r="B18" t="s">
        <v>8</v>
      </c>
      <c r="C18">
        <v>29</v>
      </c>
      <c r="D18" t="s">
        <v>29</v>
      </c>
      <c r="E18">
        <v>10</v>
      </c>
      <c r="F18" s="2">
        <v>45992</v>
      </c>
      <c r="H18" s="9">
        <v>13</v>
      </c>
      <c r="I18" s="10" t="s">
        <v>38</v>
      </c>
      <c r="J18" s="10" t="s">
        <v>47</v>
      </c>
      <c r="K18" s="11">
        <f>SUMIFS(C2:C26,B2:B26,"masterc",D2:D26,"octubre")</f>
        <v>0</v>
      </c>
    </row>
    <row r="19" spans="1:11" x14ac:dyDescent="0.25">
      <c r="A19" t="s">
        <v>3</v>
      </c>
      <c r="B19" t="s">
        <v>6</v>
      </c>
      <c r="C19">
        <v>16</v>
      </c>
      <c r="D19" t="s">
        <v>29</v>
      </c>
      <c r="E19">
        <v>120</v>
      </c>
      <c r="F19" s="2">
        <v>46011</v>
      </c>
      <c r="H19" s="9">
        <v>14</v>
      </c>
      <c r="I19" s="10" t="s">
        <v>39</v>
      </c>
      <c r="J19" s="10" t="s">
        <v>24</v>
      </c>
      <c r="K19" s="11">
        <f>AVERAGEIFS(C2:C26,A2:A26,"carmen")</f>
        <v>21.25</v>
      </c>
    </row>
    <row r="20" spans="1:11" x14ac:dyDescent="0.25">
      <c r="A20" t="s">
        <v>0</v>
      </c>
      <c r="B20" t="s">
        <v>7</v>
      </c>
      <c r="C20">
        <v>44</v>
      </c>
      <c r="D20" t="s">
        <v>27</v>
      </c>
      <c r="E20">
        <v>40</v>
      </c>
      <c r="F20" s="2">
        <v>45957</v>
      </c>
      <c r="H20" s="9">
        <v>15</v>
      </c>
      <c r="I20" s="10" t="s">
        <v>40</v>
      </c>
      <c r="J20" s="10" t="s">
        <v>25</v>
      </c>
      <c r="K20" s="11">
        <f>_xlfn.MAXIFS(E2:E26,A2:A26,"marta")</f>
        <v>110</v>
      </c>
    </row>
    <row r="21" spans="1:11" x14ac:dyDescent="0.25">
      <c r="A21" t="s">
        <v>2</v>
      </c>
      <c r="B21" t="s">
        <v>6</v>
      </c>
      <c r="C21">
        <v>31</v>
      </c>
      <c r="D21" t="s">
        <v>28</v>
      </c>
      <c r="E21">
        <v>150</v>
      </c>
      <c r="F21" s="2">
        <v>45965</v>
      </c>
      <c r="H21" s="9">
        <v>16</v>
      </c>
      <c r="I21" s="10" t="s">
        <v>40</v>
      </c>
      <c r="J21" s="10" t="s">
        <v>34</v>
      </c>
      <c r="K21" s="15">
        <f>_xlfn.MAXIFS(F2:F26,A2:A26,"David")</f>
        <v>45991</v>
      </c>
    </row>
    <row r="22" spans="1:11" x14ac:dyDescent="0.25">
      <c r="A22" t="s">
        <v>1</v>
      </c>
      <c r="B22" t="s">
        <v>6</v>
      </c>
      <c r="C22">
        <v>10</v>
      </c>
      <c r="D22" t="s">
        <v>28</v>
      </c>
      <c r="E22">
        <v>70</v>
      </c>
      <c r="F22" s="2">
        <v>45980</v>
      </c>
      <c r="H22" s="9">
        <v>17</v>
      </c>
      <c r="I22" s="10" t="s">
        <v>41</v>
      </c>
      <c r="J22" s="10" t="s">
        <v>33</v>
      </c>
      <c r="K22" s="15">
        <f>_xlfn.MINIFS(F2:F26,A2:A26,"Lucía")</f>
        <v>45933</v>
      </c>
    </row>
    <row r="23" spans="1:11" x14ac:dyDescent="0.25">
      <c r="A23" t="s">
        <v>4</v>
      </c>
      <c r="B23" t="s">
        <v>7</v>
      </c>
      <c r="C23">
        <v>35</v>
      </c>
      <c r="D23" t="s">
        <v>29</v>
      </c>
      <c r="E23">
        <v>100</v>
      </c>
      <c r="F23" s="2">
        <v>46001</v>
      </c>
      <c r="H23" s="9">
        <v>18</v>
      </c>
      <c r="I23" s="10" t="s">
        <v>38</v>
      </c>
      <c r="J23" s="10" t="s">
        <v>35</v>
      </c>
      <c r="K23" s="11">
        <f>SUMIFS(C2:C26,F2:F26,"&gt;=15/11/25",F2:F26,"&lt;=15/12/25")</f>
        <v>166</v>
      </c>
    </row>
    <row r="24" spans="1:11" x14ac:dyDescent="0.25">
      <c r="A24" t="s">
        <v>3</v>
      </c>
      <c r="B24" t="s">
        <v>8</v>
      </c>
      <c r="C24">
        <v>49</v>
      </c>
      <c r="D24" t="s">
        <v>29</v>
      </c>
      <c r="E24">
        <v>30</v>
      </c>
      <c r="F24" s="2">
        <v>46019</v>
      </c>
      <c r="H24" s="9">
        <v>19</v>
      </c>
      <c r="I24" s="10" t="s">
        <v>20</v>
      </c>
      <c r="J24" s="10" t="s">
        <v>36</v>
      </c>
      <c r="K24" s="11">
        <f>COUNTIFS(B2:B26,"mastera")+COUNTIFS(B2:B26,"masterc")</f>
        <v>17</v>
      </c>
    </row>
    <row r="25" spans="1:11" ht="15.75" thickBot="1" x14ac:dyDescent="0.3">
      <c r="A25" t="s">
        <v>1</v>
      </c>
      <c r="B25" t="s">
        <v>6</v>
      </c>
      <c r="C25">
        <v>27</v>
      </c>
      <c r="D25" t="s">
        <v>28</v>
      </c>
      <c r="E25">
        <v>80</v>
      </c>
      <c r="F25" s="2">
        <v>45968</v>
      </c>
      <c r="H25" s="12">
        <v>20</v>
      </c>
      <c r="I25" s="13" t="s">
        <v>38</v>
      </c>
      <c r="J25" s="13" t="s">
        <v>37</v>
      </c>
      <c r="K25" s="14">
        <f>SUMIFS(E2:E26,A2:A26,"carmen")+SUMIFS(E2:E26,A2:A26,"pablo")</f>
        <v>820</v>
      </c>
    </row>
    <row r="26" spans="1:11" x14ac:dyDescent="0.25">
      <c r="A26" t="s">
        <v>4</v>
      </c>
      <c r="B26" t="s">
        <v>7</v>
      </c>
      <c r="C26">
        <v>42</v>
      </c>
      <c r="D26" t="s">
        <v>29</v>
      </c>
      <c r="E26">
        <v>110</v>
      </c>
      <c r="F26" s="2">
        <v>46007</v>
      </c>
    </row>
    <row r="31" spans="1:11" x14ac:dyDescent="0.25">
      <c r="B31" t="s">
        <v>48</v>
      </c>
      <c r="C31" t="s">
        <v>49</v>
      </c>
      <c r="D31" t="s">
        <v>50</v>
      </c>
      <c r="E31" t="s">
        <v>51</v>
      </c>
    </row>
    <row r="32" spans="1:11" x14ac:dyDescent="0.25">
      <c r="A32" t="s">
        <v>0</v>
      </c>
      <c r="B32" t="e">
        <f>COUNTIFS(#REF!,A32)</f>
        <v>#REF!</v>
      </c>
      <c r="C32" t="e">
        <f>SUMIFS(#REF!,#REF!,A32)</f>
        <v>#REF!</v>
      </c>
      <c r="D32" t="e">
        <f>SUMIFS(#REF!,#REF!,A32)</f>
        <v>#REF!</v>
      </c>
      <c r="E32" s="2" t="e">
        <f>_xlfn.MAXIFS(#REF!,#REF!,A32)</f>
        <v>#REF!</v>
      </c>
    </row>
    <row r="33" spans="1:5" x14ac:dyDescent="0.25">
      <c r="A33" t="s">
        <v>1</v>
      </c>
      <c r="B33" t="e">
        <f>COUNTIFS(#REF!,A33)</f>
        <v>#REF!</v>
      </c>
      <c r="C33" t="e">
        <f>SUMIFS(#REF!,#REF!,A33)</f>
        <v>#REF!</v>
      </c>
      <c r="D33" t="e">
        <f>SUMIFS(#REF!,#REF!,A33)</f>
        <v>#REF!</v>
      </c>
      <c r="E33" s="2" t="e">
        <f>_xlfn.MAXIFS(#REF!,#REF!,A33)</f>
        <v>#REF!</v>
      </c>
    </row>
    <row r="34" spans="1:5" x14ac:dyDescent="0.25">
      <c r="A34" t="s">
        <v>2</v>
      </c>
      <c r="B34" t="e">
        <f>COUNTIFS(#REF!,A34)</f>
        <v>#REF!</v>
      </c>
      <c r="C34" t="e">
        <f>SUMIFS(#REF!,#REF!,A34)</f>
        <v>#REF!</v>
      </c>
      <c r="D34" t="e">
        <f>SUMIFS(#REF!,#REF!,A34)</f>
        <v>#REF!</v>
      </c>
      <c r="E34" s="2" t="e">
        <f>_xlfn.MAXIFS(#REF!,#REF!,A34)</f>
        <v>#REF!</v>
      </c>
    </row>
    <row r="35" spans="1:5" x14ac:dyDescent="0.25">
      <c r="A35" t="s">
        <v>3</v>
      </c>
      <c r="B35" t="e">
        <f>COUNTIFS(#REF!,A35)</f>
        <v>#REF!</v>
      </c>
      <c r="C35" t="e">
        <f>SUMIFS(#REF!,#REF!,A35)</f>
        <v>#REF!</v>
      </c>
      <c r="D35" t="e">
        <f>SUMIFS(#REF!,#REF!,A35)</f>
        <v>#REF!</v>
      </c>
      <c r="E35" s="2" t="e">
        <f>_xlfn.MAXIFS(#REF!,#REF!,A35)</f>
        <v>#REF!</v>
      </c>
    </row>
    <row r="36" spans="1:5" x14ac:dyDescent="0.25">
      <c r="A36" t="s">
        <v>4</v>
      </c>
      <c r="B36" t="e">
        <f>COUNTIFS(#REF!,A36)</f>
        <v>#REF!</v>
      </c>
      <c r="C36" t="e">
        <f>SUMIFS(#REF!,#REF!,A36)</f>
        <v>#REF!</v>
      </c>
      <c r="D36" t="e">
        <f>SUMIFS(#REF!,#REF!,A36)</f>
        <v>#REF!</v>
      </c>
      <c r="E36" s="2" t="e">
        <f>_xlfn.MAXIFS(#REF!,#REF!,A36)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Funciones estadísticas</vt:lpstr>
      <vt:lpstr>Funciones estadísticas Resuelto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Enrique Martínez García</dc:creator>
  <cp:lastModifiedBy>José Enrique Martínez García</cp:lastModifiedBy>
  <dcterms:created xsi:type="dcterms:W3CDTF">2026-01-08T19:28:19Z</dcterms:created>
  <dcterms:modified xsi:type="dcterms:W3CDTF">2026-01-12T13:42:26Z</dcterms:modified>
</cp:coreProperties>
</file>